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ix365-my.sharepoint.com/personal/dir_uaix365_onmicrosoft_com/Documents/События 2020/2020_10_28-30_IGF-UA/Отчет IGF-UA-2020/"/>
    </mc:Choice>
  </mc:AlternateContent>
  <xr:revisionPtr revIDLastSave="1057" documentId="8_{47066BF7-430F-469A-9003-AF3583691311}" xr6:coauthVersionLast="45" xr6:coauthVersionMax="45" xr10:uidLastSave="{1ECC1324-BE21-1A43-B11C-93E2EA10AD3D}"/>
  <bookViews>
    <workbookView xWindow="10840" yWindow="2460" windowWidth="28800" windowHeight="16380" xr2:uid="{FF88E5A5-6708-4165-82F4-339E7A8B79B1}"/>
  </bookViews>
  <sheets>
    <sheet name="Лист1" sheetId="1" r:id="rId1"/>
    <sheet name="Лист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F10" i="2" s="1"/>
  <c r="F9" i="2"/>
  <c r="E7" i="2"/>
  <c r="F4" i="2"/>
  <c r="E14" i="1"/>
  <c r="H14" i="1" s="1"/>
  <c r="G15" i="1" s="1"/>
  <c r="H8" i="1"/>
  <c r="F6" i="1"/>
  <c r="I10" i="1"/>
  <c r="I5" i="1"/>
  <c r="F11" i="1"/>
  <c r="I11" i="1" s="1"/>
  <c r="F14" i="1" l="1"/>
  <c r="I14" i="1" s="1"/>
  <c r="I6" i="1"/>
  <c r="F5" i="2"/>
  <c r="D14" i="2"/>
  <c r="I15" i="1"/>
  <c r="C15" i="1"/>
  <c r="F13" i="2" l="1"/>
  <c r="F14" i="2" s="1"/>
</calcChain>
</file>

<file path=xl/sharedStrings.xml><?xml version="1.0" encoding="utf-8"?>
<sst xmlns="http://schemas.openxmlformats.org/spreadsheetml/2006/main" count="52" uniqueCount="31">
  <si>
    <t>UAH</t>
  </si>
  <si>
    <t>валюта</t>
  </si>
  <si>
    <t>Відповідальний</t>
  </si>
  <si>
    <t>Залишок</t>
  </si>
  <si>
    <t xml:space="preserve">ICANN </t>
  </si>
  <si>
    <t>Кошторис 11-го IGF-UA-2019 і Молодіжного IGF-UA-2020</t>
  </si>
  <si>
    <t>IGF-SA (залишок з 2019 р)</t>
  </si>
  <si>
    <t>RIPE NCC (залишок з 2019 р)</t>
  </si>
  <si>
    <t xml:space="preserve">IGF-SA </t>
  </si>
  <si>
    <t>С.Ткаченко</t>
  </si>
  <si>
    <t>О.Приходько</t>
  </si>
  <si>
    <t>Ю.Каргаполов</t>
  </si>
  <si>
    <t>Статті витрат</t>
  </si>
  <si>
    <t xml:space="preserve">Всього </t>
  </si>
  <si>
    <t>Витрати</t>
  </si>
  <si>
    <t>Надходження</t>
  </si>
  <si>
    <t>ПДВ 20%</t>
  </si>
  <si>
    <t>Податок на прибуток 18%</t>
  </si>
  <si>
    <t>Синхронний переклад 28-30 жовтня</t>
  </si>
  <si>
    <t>Перевод коштів в Україну 1%</t>
  </si>
  <si>
    <t>Друк  збірки доповідей IGF-UA та Молодіжного IGF-UA</t>
  </si>
  <si>
    <t xml:space="preserve">Тираж і доставка книги В.Кіпіані «Справа Василя Стуса» для подарункового фонду IGF-UA </t>
  </si>
  <si>
    <t>Друк сертифікатів учасників Youth IGF-UA</t>
  </si>
  <si>
    <t>Розробка логотипу Youth IGF-UA (на базі вже існуючого логотипу IGF-UA)</t>
  </si>
  <si>
    <t>Оренда переговорної кімнати для проведення Youth IGF-UA</t>
  </si>
  <si>
    <t>Організатор/ Спонсор</t>
  </si>
  <si>
    <t>курс обміну</t>
  </si>
  <si>
    <t>Оподаткування</t>
  </si>
  <si>
    <t>Замовлення графічного матеріалу (з використанням напрацювань переможців конкурсу ІТ в карикатурі) для використання як в процесі оновлення сайтів, так і в створенні контенту для сторінок Facebook.</t>
  </si>
  <si>
    <t>Оновлення сайтів igf-ua.org та youth-igf-ua.org (схвалено Оргкомітетом)</t>
  </si>
  <si>
    <t>Пропозиції щодо подальшого фінансування: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</si>
</sst>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₴&quot;"/>
    <numFmt numFmtId="165" formatCode="[$$-409]#,##0"/>
    <numFmt numFmtId="172" formatCode="[$$-C09]#,##0.00"/>
    <numFmt numFmtId="174" formatCode="[$€-1809]#,##0.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4" xfId="0" applyFont="1" applyBorder="1"/>
    <xf numFmtId="0" fontId="5" fillId="2" borderId="7" xfId="0" applyFont="1" applyFill="1" applyBorder="1" applyAlignment="1">
      <alignment horizontal="center" vertical="center"/>
    </xf>
    <xf numFmtId="0" fontId="0" fillId="0" borderId="9" xfId="0" applyBorder="1"/>
    <xf numFmtId="0" fontId="3" fillId="0" borderId="10" xfId="0" applyFont="1" applyBorder="1" applyAlignment="1">
      <alignment horizontal="center" vertical="center"/>
    </xf>
    <xf numFmtId="0" fontId="0" fillId="0" borderId="11" xfId="0" applyBorder="1"/>
    <xf numFmtId="164" fontId="4" fillId="0" borderId="13" xfId="0" applyNumberFormat="1" applyFont="1" applyBorder="1"/>
    <xf numFmtId="0" fontId="0" fillId="0" borderId="14" xfId="0" applyBorder="1"/>
    <xf numFmtId="0" fontId="0" fillId="0" borderId="15" xfId="0" applyBorder="1"/>
    <xf numFmtId="164" fontId="4" fillId="0" borderId="17" xfId="0" applyNumberFormat="1" applyFont="1" applyBorder="1"/>
    <xf numFmtId="164" fontId="4" fillId="0" borderId="19" xfId="0" applyNumberFormat="1" applyFont="1" applyBorder="1"/>
    <xf numFmtId="0" fontId="0" fillId="0" borderId="21" xfId="0" applyBorder="1"/>
    <xf numFmtId="0" fontId="0" fillId="0" borderId="22" xfId="0" applyBorder="1"/>
    <xf numFmtId="0" fontId="0" fillId="0" borderId="12" xfId="0" applyBorder="1" applyAlignment="1">
      <alignment wrapText="1"/>
    </xf>
    <xf numFmtId="174" fontId="0" fillId="0" borderId="0" xfId="0" applyNumberFormat="1"/>
    <xf numFmtId="0" fontId="0" fillId="0" borderId="23" xfId="0" applyBorder="1"/>
    <xf numFmtId="165" fontId="0" fillId="0" borderId="11" xfId="0" applyNumberFormat="1" applyBorder="1"/>
    <xf numFmtId="0" fontId="0" fillId="0" borderId="18" xfId="0" applyBorder="1"/>
    <xf numFmtId="165" fontId="0" fillId="0" borderId="18" xfId="0" applyNumberFormat="1" applyBorder="1"/>
    <xf numFmtId="0" fontId="0" fillId="0" borderId="9" xfId="0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right" vertical="center"/>
    </xf>
    <xf numFmtId="172" fontId="0" fillId="0" borderId="15" xfId="0" applyNumberFormat="1" applyBorder="1"/>
    <xf numFmtId="164" fontId="4" fillId="0" borderId="16" xfId="0" applyNumberFormat="1" applyFont="1" applyBorder="1"/>
    <xf numFmtId="0" fontId="4" fillId="0" borderId="24" xfId="0" applyFont="1" applyBorder="1"/>
    <xf numFmtId="0" fontId="0" fillId="0" borderId="26" xfId="0" applyBorder="1"/>
    <xf numFmtId="164" fontId="4" fillId="0" borderId="27" xfId="0" applyNumberFormat="1" applyFont="1" applyBorder="1"/>
    <xf numFmtId="164" fontId="4" fillId="0" borderId="28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horizontal="right" vertical="center"/>
    </xf>
    <xf numFmtId="164" fontId="4" fillId="0" borderId="8" xfId="0" applyNumberFormat="1" applyFont="1" applyBorder="1"/>
    <xf numFmtId="164" fontId="4" fillId="0" borderId="30" xfId="0" applyNumberFormat="1" applyFont="1" applyBorder="1"/>
    <xf numFmtId="164" fontId="2" fillId="0" borderId="6" xfId="0" applyNumberFormat="1" applyFont="1" applyBorder="1"/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4" fillId="0" borderId="24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1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165" fontId="0" fillId="0" borderId="18" xfId="0" applyNumberFormat="1" applyBorder="1" applyAlignment="1">
      <alignment horizontal="right"/>
    </xf>
    <xf numFmtId="172" fontId="0" fillId="0" borderId="11" xfId="0" applyNumberFormat="1" applyBorder="1" applyAlignment="1">
      <alignment horizontal="right" vertical="center"/>
    </xf>
    <xf numFmtId="172" fontId="0" fillId="0" borderId="20" xfId="0" applyNumberFormat="1" applyBorder="1" applyAlignment="1">
      <alignment horizontal="right" vertical="center"/>
    </xf>
    <xf numFmtId="172" fontId="0" fillId="0" borderId="18" xfId="0" applyNumberForma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/>
    </xf>
    <xf numFmtId="0" fontId="0" fillId="0" borderId="11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164" fontId="4" fillId="0" borderId="17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86CF1-C995-4743-A75F-A652F8FD9065}">
  <dimension ref="B1:I17"/>
  <sheetViews>
    <sheetView tabSelected="1" zoomScaleNormal="100" workbookViewId="0">
      <selection activeCell="O13" sqref="O13"/>
    </sheetView>
  </sheetViews>
  <sheetFormatPr baseColWidth="10" defaultColWidth="8.83203125" defaultRowHeight="15" x14ac:dyDescent="0.2"/>
  <cols>
    <col min="1" max="1" width="1.1640625" customWidth="1"/>
    <col min="2" max="2" width="14.6640625" customWidth="1"/>
    <col min="3" max="3" width="13.6640625" customWidth="1"/>
    <col min="4" max="4" width="9.33203125" customWidth="1"/>
    <col min="5" max="5" width="8.6640625" customWidth="1"/>
    <col min="6" max="6" width="11" customWidth="1"/>
    <col min="7" max="7" width="29.6640625" customWidth="1"/>
    <col min="8" max="8" width="11" customWidth="1"/>
    <col min="9" max="9" width="11.6640625" customWidth="1"/>
  </cols>
  <sheetData>
    <row r="1" spans="2:9" s="1" customFormat="1" ht="19" x14ac:dyDescent="0.25">
      <c r="B1" s="1" t="s">
        <v>5</v>
      </c>
    </row>
    <row r="2" spans="2:9" ht="16" thickBot="1" x14ac:dyDescent="0.25"/>
    <row r="3" spans="2:9" ht="20" thickBot="1" x14ac:dyDescent="0.25">
      <c r="B3" s="23" t="s">
        <v>15</v>
      </c>
      <c r="C3" s="24"/>
      <c r="D3" s="24"/>
      <c r="E3" s="24"/>
      <c r="F3" s="25"/>
      <c r="G3" s="23" t="s">
        <v>14</v>
      </c>
      <c r="H3" s="24"/>
      <c r="I3" s="3" t="s">
        <v>3</v>
      </c>
    </row>
    <row r="4" spans="2:9" ht="34" customHeight="1" x14ac:dyDescent="0.2">
      <c r="B4" s="42" t="s">
        <v>25</v>
      </c>
      <c r="C4" s="43" t="s">
        <v>2</v>
      </c>
      <c r="D4" s="26" t="s">
        <v>1</v>
      </c>
      <c r="E4" s="26" t="s">
        <v>26</v>
      </c>
      <c r="F4" s="44" t="s">
        <v>0</v>
      </c>
      <c r="G4" s="30" t="s">
        <v>12</v>
      </c>
      <c r="H4" s="31"/>
      <c r="I4" s="5"/>
    </row>
    <row r="5" spans="2:9" ht="32" x14ac:dyDescent="0.2">
      <c r="B5" s="45" t="s">
        <v>6</v>
      </c>
      <c r="C5" s="6" t="s">
        <v>10</v>
      </c>
      <c r="D5" s="17"/>
      <c r="E5" s="17"/>
      <c r="F5" s="10">
        <v>48.8</v>
      </c>
      <c r="G5" s="12"/>
      <c r="H5" s="10"/>
      <c r="I5" s="32">
        <f>F5-H5</f>
        <v>48.8</v>
      </c>
    </row>
    <row r="6" spans="2:9" ht="32" x14ac:dyDescent="0.2">
      <c r="B6" s="46" t="s">
        <v>7</v>
      </c>
      <c r="C6" s="20" t="s">
        <v>10</v>
      </c>
      <c r="D6" s="21">
        <v>1500</v>
      </c>
      <c r="E6" s="22">
        <v>33.18</v>
      </c>
      <c r="F6" s="27">
        <f>D6*E6</f>
        <v>49770</v>
      </c>
      <c r="G6" s="14" t="s">
        <v>24</v>
      </c>
      <c r="H6" s="7">
        <v>1000</v>
      </c>
      <c r="I6" s="33">
        <f>F6-H6-H7-H8-H9</f>
        <v>17992</v>
      </c>
    </row>
    <row r="7" spans="2:9" ht="32" x14ac:dyDescent="0.2">
      <c r="B7" s="46"/>
      <c r="C7" s="20"/>
      <c r="D7" s="21"/>
      <c r="E7" s="22"/>
      <c r="F7" s="27"/>
      <c r="G7" s="14" t="s">
        <v>22</v>
      </c>
      <c r="H7" s="7">
        <v>1980</v>
      </c>
      <c r="I7" s="34"/>
    </row>
    <row r="8" spans="2:9" ht="48" x14ac:dyDescent="0.2">
      <c r="B8" s="46"/>
      <c r="C8" s="20"/>
      <c r="D8" s="21"/>
      <c r="E8" s="22"/>
      <c r="F8" s="27"/>
      <c r="G8" s="14" t="s">
        <v>21</v>
      </c>
      <c r="H8" s="7">
        <f>13000+775+423</f>
        <v>14198</v>
      </c>
      <c r="I8" s="34"/>
    </row>
    <row r="9" spans="2:9" ht="32" x14ac:dyDescent="0.2">
      <c r="B9" s="46"/>
      <c r="C9" s="20"/>
      <c r="D9" s="21"/>
      <c r="E9" s="22"/>
      <c r="F9" s="27"/>
      <c r="G9" s="14" t="s">
        <v>20</v>
      </c>
      <c r="H9" s="7">
        <v>14600</v>
      </c>
      <c r="I9" s="35"/>
    </row>
    <row r="10" spans="2:9" x14ac:dyDescent="0.2">
      <c r="B10" s="13" t="s">
        <v>4</v>
      </c>
      <c r="C10" s="18" t="s">
        <v>11</v>
      </c>
      <c r="D10" s="59"/>
      <c r="E10" s="19"/>
      <c r="F10" s="11">
        <v>4986.6099999999997</v>
      </c>
      <c r="G10" s="16"/>
      <c r="H10" s="11"/>
      <c r="I10" s="36">
        <f>F10-H10</f>
        <v>4986.6099999999997</v>
      </c>
    </row>
    <row r="11" spans="2:9" x14ac:dyDescent="0.2">
      <c r="B11" s="47" t="s">
        <v>4</v>
      </c>
      <c r="C11" s="50" t="s">
        <v>9</v>
      </c>
      <c r="D11" s="60">
        <v>1500</v>
      </c>
      <c r="E11" s="56">
        <v>28.303799999999999</v>
      </c>
      <c r="F11" s="53">
        <f>D11*E11</f>
        <v>42455.7</v>
      </c>
      <c r="G11" s="4" t="s">
        <v>16</v>
      </c>
      <c r="H11" s="7">
        <v>8491.14</v>
      </c>
      <c r="I11" s="33">
        <f>F11-H11-H12-H13</f>
        <v>-6477.5</v>
      </c>
    </row>
    <row r="12" spans="2:9" x14ac:dyDescent="0.2">
      <c r="B12" s="48"/>
      <c r="C12" s="51"/>
      <c r="D12" s="61"/>
      <c r="E12" s="57"/>
      <c r="F12" s="54"/>
      <c r="G12" s="4" t="s">
        <v>17</v>
      </c>
      <c r="H12" s="7">
        <v>442.06</v>
      </c>
      <c r="I12" s="34"/>
    </row>
    <row r="13" spans="2:9" x14ac:dyDescent="0.2">
      <c r="B13" s="49"/>
      <c r="C13" s="52"/>
      <c r="D13" s="62"/>
      <c r="E13" s="58"/>
      <c r="F13" s="55"/>
      <c r="G13" s="4" t="s">
        <v>18</v>
      </c>
      <c r="H13" s="7">
        <v>40000</v>
      </c>
      <c r="I13" s="35"/>
    </row>
    <row r="14" spans="2:9" ht="16" thickBot="1" x14ac:dyDescent="0.25">
      <c r="B14" s="8" t="s">
        <v>8</v>
      </c>
      <c r="C14" s="9" t="s">
        <v>10</v>
      </c>
      <c r="D14" s="28">
        <v>2000</v>
      </c>
      <c r="E14" s="9">
        <f>E11</f>
        <v>28.303799999999999</v>
      </c>
      <c r="F14" s="29">
        <f>D14*E14</f>
        <v>56607.6</v>
      </c>
      <c r="G14" s="8" t="s">
        <v>19</v>
      </c>
      <c r="H14" s="29">
        <f>20*E14</f>
        <v>566.07600000000002</v>
      </c>
      <c r="I14" s="37">
        <f>F14-H14</f>
        <v>56041.523999999998</v>
      </c>
    </row>
    <row r="15" spans="2:9" ht="16" thickBot="1" x14ac:dyDescent="0.25">
      <c r="B15" s="2" t="s">
        <v>13</v>
      </c>
      <c r="C15" s="39">
        <f>SUM(F5:F14)</f>
        <v>153868.71</v>
      </c>
      <c r="D15" s="39"/>
      <c r="E15" s="39"/>
      <c r="F15" s="40"/>
      <c r="G15" s="41">
        <f>SUM(H5:H14)</f>
        <v>81277.275999999998</v>
      </c>
      <c r="H15" s="40"/>
      <c r="I15" s="38">
        <f>SUM(I5:I14)</f>
        <v>72591.433999999994</v>
      </c>
    </row>
    <row r="17" spans="5:5" x14ac:dyDescent="0.2">
      <c r="E17" s="15"/>
    </row>
  </sheetData>
  <mergeCells count="16">
    <mergeCell ref="I11:I13"/>
    <mergeCell ref="I6:I9"/>
    <mergeCell ref="C15:F15"/>
    <mergeCell ref="G15:H15"/>
    <mergeCell ref="B11:B13"/>
    <mergeCell ref="C11:C13"/>
    <mergeCell ref="D11:D13"/>
    <mergeCell ref="E11:E13"/>
    <mergeCell ref="F11:F13"/>
    <mergeCell ref="B3:F3"/>
    <mergeCell ref="G3:H3"/>
    <mergeCell ref="B6:B9"/>
    <mergeCell ref="C6:C9"/>
    <mergeCell ref="D6:D9"/>
    <mergeCell ref="E6:E9"/>
    <mergeCell ref="F6:F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88D1D-B2F6-044B-81E4-948412AAFDAF}">
  <dimension ref="B1:I22"/>
  <sheetViews>
    <sheetView zoomScaleNormal="100" workbookViewId="0">
      <selection sqref="A1:XFD22"/>
    </sheetView>
  </sheetViews>
  <sheetFormatPr baseColWidth="10" defaultColWidth="8.83203125" defaultRowHeight="15" x14ac:dyDescent="0.2"/>
  <cols>
    <col min="1" max="1" width="1.1640625" customWidth="1"/>
    <col min="2" max="2" width="14.6640625" customWidth="1"/>
    <col min="3" max="3" width="11" customWidth="1"/>
    <col min="4" max="4" width="29.6640625" customWidth="1"/>
    <col min="5" max="5" width="11" customWidth="1"/>
    <col min="6" max="6" width="11.6640625" customWidth="1"/>
  </cols>
  <sheetData>
    <row r="1" spans="2:6" ht="16" thickBot="1" x14ac:dyDescent="0.25"/>
    <row r="2" spans="2:6" ht="20" thickBot="1" x14ac:dyDescent="0.25">
      <c r="B2" s="23" t="s">
        <v>15</v>
      </c>
      <c r="C2" s="25"/>
      <c r="D2" s="23" t="s">
        <v>14</v>
      </c>
      <c r="E2" s="24"/>
      <c r="F2" s="3" t="s">
        <v>3</v>
      </c>
    </row>
    <row r="3" spans="2:6" ht="34" customHeight="1" x14ac:dyDescent="0.2">
      <c r="B3" s="42" t="s">
        <v>25</v>
      </c>
      <c r="C3" s="44" t="s">
        <v>0</v>
      </c>
      <c r="D3" s="30" t="s">
        <v>12</v>
      </c>
      <c r="E3" s="31"/>
      <c r="F3" s="5"/>
    </row>
    <row r="4" spans="2:6" ht="32" x14ac:dyDescent="0.2">
      <c r="B4" s="45" t="s">
        <v>6</v>
      </c>
      <c r="C4" s="10">
        <v>48.8</v>
      </c>
      <c r="D4" s="12"/>
      <c r="E4" s="10"/>
      <c r="F4" s="32">
        <f>C4-E4</f>
        <v>48.8</v>
      </c>
    </row>
    <row r="5" spans="2:6" ht="32" x14ac:dyDescent="0.2">
      <c r="B5" s="46" t="s">
        <v>7</v>
      </c>
      <c r="C5" s="27">
        <v>49770</v>
      </c>
      <c r="D5" s="14" t="s">
        <v>24</v>
      </c>
      <c r="E5" s="7">
        <v>1000</v>
      </c>
      <c r="F5" s="33">
        <f>C5-E5-E6-E7-E8</f>
        <v>17992</v>
      </c>
    </row>
    <row r="6" spans="2:6" ht="32" x14ac:dyDescent="0.2">
      <c r="B6" s="46"/>
      <c r="C6" s="27"/>
      <c r="D6" s="14" t="s">
        <v>22</v>
      </c>
      <c r="E6" s="7">
        <v>1980</v>
      </c>
      <c r="F6" s="34"/>
    </row>
    <row r="7" spans="2:6" ht="48" x14ac:dyDescent="0.2">
      <c r="B7" s="46"/>
      <c r="C7" s="27"/>
      <c r="D7" s="14" t="s">
        <v>21</v>
      </c>
      <c r="E7" s="7">
        <f>13000+775+423</f>
        <v>14198</v>
      </c>
      <c r="F7" s="34"/>
    </row>
    <row r="8" spans="2:6" ht="32" x14ac:dyDescent="0.2">
      <c r="B8" s="46"/>
      <c r="C8" s="27"/>
      <c r="D8" s="14" t="s">
        <v>20</v>
      </c>
      <c r="E8" s="7">
        <v>14600</v>
      </c>
      <c r="F8" s="35"/>
    </row>
    <row r="9" spans="2:6" x14ac:dyDescent="0.2">
      <c r="B9" s="13" t="s">
        <v>4</v>
      </c>
      <c r="C9" s="11">
        <v>4986.6099999999997</v>
      </c>
      <c r="D9" s="16"/>
      <c r="E9" s="11"/>
      <c r="F9" s="36">
        <f>C9-E9</f>
        <v>4986.6099999999997</v>
      </c>
    </row>
    <row r="10" spans="2:6" x14ac:dyDescent="0.2">
      <c r="B10" s="47" t="s">
        <v>4</v>
      </c>
      <c r="C10" s="53">
        <v>42455.7</v>
      </c>
      <c r="D10" s="64" t="s">
        <v>27</v>
      </c>
      <c r="E10" s="66">
        <f>8491.14+442.06</f>
        <v>8933.1999999999989</v>
      </c>
      <c r="F10" s="33">
        <f>C10-E10-E11-E12</f>
        <v>-6477.5</v>
      </c>
    </row>
    <row r="11" spans="2:6" ht="5" customHeight="1" x14ac:dyDescent="0.2">
      <c r="B11" s="48"/>
      <c r="C11" s="54"/>
      <c r="D11" s="65"/>
      <c r="E11" s="67"/>
      <c r="F11" s="34"/>
    </row>
    <row r="12" spans="2:6" x14ac:dyDescent="0.2">
      <c r="B12" s="49"/>
      <c r="C12" s="55"/>
      <c r="D12" s="4" t="s">
        <v>18</v>
      </c>
      <c r="E12" s="7">
        <v>40000</v>
      </c>
      <c r="F12" s="35"/>
    </row>
    <row r="13" spans="2:6" ht="16" thickBot="1" x14ac:dyDescent="0.25">
      <c r="B13" s="8" t="s">
        <v>8</v>
      </c>
      <c r="C13" s="29">
        <v>56607.6</v>
      </c>
      <c r="D13" s="8" t="s">
        <v>19</v>
      </c>
      <c r="E13" s="29">
        <v>566.07600000000002</v>
      </c>
      <c r="F13" s="37">
        <f>C13-E13</f>
        <v>56041.523999999998</v>
      </c>
    </row>
    <row r="14" spans="2:6" ht="16" thickBot="1" x14ac:dyDescent="0.25">
      <c r="B14" s="2" t="s">
        <v>13</v>
      </c>
      <c r="C14" s="63"/>
      <c r="D14" s="41">
        <f>SUM(E4:E13)</f>
        <v>81277.275999999998</v>
      </c>
      <c r="E14" s="40"/>
      <c r="F14" s="38">
        <f>SUM(F4:F13)</f>
        <v>72591.433999999994</v>
      </c>
    </row>
    <row r="18" spans="2:9" ht="31" customHeight="1" x14ac:dyDescent="0.2">
      <c r="B18" s="70" t="s">
        <v>30</v>
      </c>
      <c r="C18" s="70"/>
      <c r="D18" s="68" t="s">
        <v>29</v>
      </c>
      <c r="E18" s="68"/>
      <c r="F18" s="68"/>
      <c r="G18" s="68"/>
      <c r="H18" s="68"/>
    </row>
    <row r="19" spans="2:9" ht="57" customHeight="1" x14ac:dyDescent="0.2">
      <c r="D19" s="68" t="s">
        <v>28</v>
      </c>
      <c r="E19" s="68"/>
      <c r="F19" s="68"/>
      <c r="G19" s="68"/>
    </row>
    <row r="20" spans="2:9" ht="35" customHeight="1" x14ac:dyDescent="0.2">
      <c r="D20" s="68" t="s">
        <v>23</v>
      </c>
      <c r="E20" s="68"/>
    </row>
    <row r="22" spans="2:9" x14ac:dyDescent="0.2">
      <c r="I22" s="69"/>
    </row>
  </sheetData>
  <mergeCells count="15">
    <mergeCell ref="D20:E20"/>
    <mergeCell ref="D18:H18"/>
    <mergeCell ref="D19:G19"/>
    <mergeCell ref="D14:E14"/>
    <mergeCell ref="E10:E11"/>
    <mergeCell ref="D10:D11"/>
    <mergeCell ref="B18:C18"/>
    <mergeCell ref="F5:F8"/>
    <mergeCell ref="B10:B12"/>
    <mergeCell ref="C10:C12"/>
    <mergeCell ref="F10:F12"/>
    <mergeCell ref="B2:C2"/>
    <mergeCell ref="D2:E2"/>
    <mergeCell ref="B5:B8"/>
    <mergeCell ref="C5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Владимир Куковский</cp:lastModifiedBy>
  <dcterms:created xsi:type="dcterms:W3CDTF">2019-09-12T14:10:55Z</dcterms:created>
  <dcterms:modified xsi:type="dcterms:W3CDTF">2020-12-30T14:59:12Z</dcterms:modified>
</cp:coreProperties>
</file>